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Questa_cartella_di_lavoro"/>
  <mc:AlternateContent xmlns:mc="http://schemas.openxmlformats.org/markup-compatibility/2006">
    <mc:Choice Requires="x15">
      <x15ac:absPath xmlns:x15ac="http://schemas.microsoft.com/office/spreadsheetml/2010/11/ac" url="C:\Users\fabrizio.orizio\Desktop\SALARIO ACCESSORIO 2018\UNIONE VALSAVIORE\delibera autorizzazione accordo\"/>
    </mc:Choice>
  </mc:AlternateContent>
  <bookViews>
    <workbookView xWindow="0" yWindow="0" windowWidth="21600" windowHeight="8970" activeTab="1"/>
  </bookViews>
  <sheets>
    <sheet name="Costituzione fondo 2018" sheetId="1" r:id="rId1"/>
    <sheet name="Utilizzo fondo defnitivo"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8" i="1" l="1"/>
  <c r="F11" i="5" l="1"/>
  <c r="F24" i="5" l="1"/>
  <c r="F27" i="5" s="1"/>
  <c r="E45" i="1" l="1"/>
  <c r="E48" i="1" l="1"/>
  <c r="E43" i="1"/>
  <c r="A26" i="1"/>
  <c r="A27" i="1" s="1"/>
  <c r="A28" i="1" s="1"/>
  <c r="A29" i="1" s="1"/>
  <c r="A30" i="1" s="1"/>
  <c r="A31" i="1" s="1"/>
  <c r="A32" i="1" s="1"/>
  <c r="A33" i="1" s="1"/>
  <c r="A34" i="1" s="1"/>
  <c r="A35" i="1" s="1"/>
  <c r="A36" i="1" s="1"/>
  <c r="A37" i="1" s="1"/>
  <c r="A38" i="1" s="1"/>
  <c r="A39" i="1" s="1"/>
  <c r="A40" i="1" s="1"/>
  <c r="A41" i="1" s="1"/>
  <c r="A42" i="1" s="1"/>
  <c r="A7" i="1"/>
  <c r="A8" i="1" s="1"/>
  <c r="A9" i="1" s="1"/>
  <c r="A10" i="1" s="1"/>
  <c r="A11" i="1" s="1"/>
  <c r="A12" i="1" s="1"/>
  <c r="A13" i="1" s="1"/>
  <c r="A14" i="1" s="1"/>
  <c r="A15" i="1" s="1"/>
  <c r="A16" i="1" s="1"/>
  <c r="E46" i="1" l="1"/>
  <c r="F3" i="5"/>
  <c r="F12" i="5" s="1"/>
  <c r="F28" i="5" s="1"/>
  <c r="E28" i="5" l="1"/>
  <c r="E24" i="5"/>
  <c r="E17" i="5"/>
  <c r="E27" i="5"/>
  <c r="E16" i="5"/>
  <c r="E23" i="5"/>
  <c r="E21" i="5"/>
  <c r="E18" i="5"/>
  <c r="E25" i="5"/>
  <c r="E19" i="5"/>
  <c r="E26" i="5"/>
  <c r="E20" i="5"/>
  <c r="E5" i="5"/>
  <c r="E9" i="5"/>
  <c r="E4" i="5"/>
  <c r="E6" i="5"/>
  <c r="E10" i="5"/>
  <c r="E7" i="5"/>
  <c r="E8" i="5"/>
  <c r="E11" i="5"/>
  <c r="E52" i="1" l="1"/>
</calcChain>
</file>

<file path=xl/sharedStrings.xml><?xml version="1.0" encoding="utf-8"?>
<sst xmlns="http://schemas.openxmlformats.org/spreadsheetml/2006/main" count="173" uniqueCount="142">
  <si>
    <t>Allegato alla Determina di Costituzione del fondo</t>
  </si>
  <si>
    <t>FONDO DI PARTE STABILE</t>
  </si>
  <si>
    <t>Norma di riferimento</t>
  </si>
  <si>
    <t>Norma</t>
  </si>
  <si>
    <t>Descrizione</t>
  </si>
  <si>
    <t>Somma</t>
  </si>
  <si>
    <t>Art. 67 comma 1 CCNL 21.5.2018</t>
  </si>
  <si>
    <t>A decorrere dall’anno 2018, il “Fondo risorse decentrate”, è costituito da un unico importo consolidato di tutte le risorse decentrate stabili, indicate dall’art. 31, comma 2, del CCNL del 22.1.2004, relative all’anno 2017, come certificate dal collegio dei revisori, ivi comprese quelle dello specifico Fondo delle progressioni economiche e le risorse che hanno finanziato le quote di indennità di comparto di cui all’art. 33, comma 4, lettere b) e c), del CCNL del 22.1.2004.</t>
  </si>
  <si>
    <t>Fondo unico consolidato</t>
  </si>
  <si>
    <t>Nell’importo consolidato di cui al presente comma confluisce altresì l’importo annuale delle risorse di cui all’art. 32, comma 7, del CCNL del 22.1.2004, pari allo 0,20% del monte salari dell’anno 2001, esclusa la quota relativa alla dirigenza, nel caso in cui tali risorse non siano state utilizzate, nell’anno 2017, per gli incarichi di “alta professionalità”</t>
  </si>
  <si>
    <t>Art. 67 comma 2 lett. b) CCNL 21.5.2018</t>
  </si>
  <si>
    <t>L'importo pari alle differenze tra gli incrementi a regime di cui all’art. 64 riconosciuti alle posizioni economiche di ciascuna categoria e gli stessi incrementi riconosciuti alle posizioni iniziali; tali differenze sono calcolate con riferimento al personale in servizio alla data in cui decorrono gli incrementi e confluiscono nel fondo a decorrere dalla medesima data</t>
  </si>
  <si>
    <t>Art. 67 comma 2 lett. c) CCNL 21.5.2018</t>
  </si>
  <si>
    <t>Importo corrispondente alle retribuzioni individuali di anzianità e degli assegni ad personam non più corrisposti al personale cessato dal servizio, compresa la quota di tredicesima mensilità; l’importo confluisce stabilmente nel Fondo dell’anno successivo alla cessazione dal servizio in misura intera in ragione d’anno</t>
  </si>
  <si>
    <t>RIA ed assegni ad personam del personale cessato l'anno precedente</t>
  </si>
  <si>
    <t>Art. 67 comma 2 lett. d) CCNL 21.5.2018</t>
  </si>
  <si>
    <t>Risorse riassorbite ai sensi dell’art. 2, comma 3, del D.Lgs. 30 marzo 2001, n. 165</t>
  </si>
  <si>
    <t>Trattamenti economici più favorevoli prima dei CCNL</t>
  </si>
  <si>
    <t>Art. 67 comma 2 lett. e) CCNL 21.5.2018</t>
  </si>
  <si>
    <t>Gli importi necessari a sostenere a regime gli oneri del trattamento economico di personale trasferito, anche nell’ambito di processi associativi, di delega o trasferimento di funzioni, a fronte di corrispondente riduzione della componente stabile dei Fondi delle amministrazioni di provenienza, ferma restando la capacità di spesa a carico del bilancio dell’ente, nonché degli importi corrispondenti agli adeguamenti dei Fondi previsti dalle vigenti disposizioni di legge, a seguito di trasferimento di personale, come ad esempio l’art. 1, commi da 793 a 800, della legge n. 205/2017</t>
  </si>
  <si>
    <t>Integrazione per trasferimento di personale a seguito di delega di funzioni</t>
  </si>
  <si>
    <t>Art. 67 comma 2 lett. g) CCNL 21.5.2018</t>
  </si>
  <si>
    <t>Importi corrispondenti a stabili riduzioni delle risorse destinate alla corresponsione dei compensi per lavoro straordinario, ad invarianza complessiva di risorse stanziate</t>
  </si>
  <si>
    <t>Riduzione stabile del fondo del lavoro straordinario dall'anno 2018</t>
  </si>
  <si>
    <t>Art. 67 comma 5 lett. a) CCNL 21.5.2018</t>
  </si>
  <si>
    <t>Integrazione del fondo in caso di incremento delle dotazioni organiche, al fine di sostenere gli oneri dei maggiori trattamenti economici del personale</t>
  </si>
  <si>
    <t>Incremento del fondo per aumento della dotazione organica</t>
  </si>
  <si>
    <t>Art. 67 comma 1 CCNL 21.5.2017</t>
  </si>
  <si>
    <t xml:space="preserve">Le risorse di cui al precedente periodo confluiscono nell’unico importo consolidato al netto di quelle che gli enti hanno destinato, nel medesimo anno, a carico del Fondo, alla retribuzione di posizione e di risultato delle posizioni organizzative. </t>
  </si>
  <si>
    <t>Riduzione delle risorse stanziate nel 2017 per la Posizioni Organizzative negli Enti con la dirigenza</t>
  </si>
  <si>
    <t>Riduzione per trasferimento di personale a seguito di delega di funzioni</t>
  </si>
  <si>
    <t>Art. 6-bis D.Lgs. 165/2001</t>
  </si>
  <si>
    <t>In caso di esternalizzazione dei servizi le amministrazioni interessate provvedono al congelamento dei posti e alla temporanea riduzione dei fondi della contrattazione in misura corrispondente, fermi restando i processi di riallocazione e di mobilità del personale</t>
  </si>
  <si>
    <t>Riduzione per esternalizzazione di servizi</t>
  </si>
  <si>
    <t>FONDO DI PARTE VARIABILE</t>
  </si>
  <si>
    <t>Riferimenti</t>
  </si>
  <si>
    <t>Art. 32 comma 7 CCNL 22.1.2004 come integrato dall'art. 67 comma 1</t>
  </si>
  <si>
    <t>Incremento delle risorse stabili del fondo del salario accessorio pari a 0,20% del monte salari dell'anno 2001, esclusa la quota relativa alla dirigenza, ed è destinata al finanziamento della disciplina dell'art.10 (alte professionalità)</t>
  </si>
  <si>
    <t>Risorse accantonate relative alle alte professionalità qualora non utilizzate</t>
  </si>
  <si>
    <t>Art. 67 comma 2 lett. a) CCNL 21.5.2018</t>
  </si>
  <si>
    <t>Risorse derivanti dall’applicazione dell’art. 43 della legge n. 449/1997, anche tenuto conto di quanto esplicitato dall’art. 15, comma 1, lett. d) del CCNL dell’1.4.1999, come modificato dall’art. 4, comma 4, del CCNL del 5.10.2001</t>
  </si>
  <si>
    <t>Contratti di sponsorizzazione ed accordi di collaborazione, convenzioni con soggetti pubblici o privati, contributi dell'utenza per i servizi pubblici non essenziali</t>
  </si>
  <si>
    <t>Risparmi conseguiti e certificati in attuazione dell’art. 16, commi 4, 5 e 6 del D.L. 6 luglio 2011, n. 98</t>
  </si>
  <si>
    <t>Risparmi di gestione</t>
  </si>
  <si>
    <t>Art. 67 comma 2 lett. c) CCNL 21.5.2018 - Art. 113 D.Lgs. 50/2016</t>
  </si>
  <si>
    <t>Risorse derivanti da disposizioni di legge che prevedano specifici trattamenti economici in favore del personale, da utilizzarsi secondo quanto previsto dalle medesime disposizioni di legge</t>
  </si>
  <si>
    <t>Incentivi funzioni tecniche</t>
  </si>
  <si>
    <t>Art. 67 comma 2 lett. c) CCNL 21.5.2018 - Art. 3, C. 57, L.662/1996, Art. 59, C.1, lett. P), D.Lgs. 446/1997</t>
  </si>
  <si>
    <t>Recupero evasione ICI</t>
  </si>
  <si>
    <t>Art. 67 comma 2 lett. c) e Art. 70-ter CCNL 21.5.2018</t>
  </si>
  <si>
    <t>Risorse ISTAT</t>
  </si>
  <si>
    <t>Art. 67 comma 2 lett. c) CCNL 21.5.2018 - Art. 9 comma 6 D.L. 90/2014</t>
  </si>
  <si>
    <t>Compensi professionali avvocatura</t>
  </si>
  <si>
    <t>Importi una tantum corrispondenti alla frazione di RIA di cui al comma 2, lett. b), calcolati in misura pari alle mensilità residue dopo la cessazione, computandosi a tal fine, oltre ai ratei di tredicesima mensilità, le frazioni di mese superiori a quindici giorni; l’importo confluisce nel Fondo dell’anno successivo alla cessazione dal servizio</t>
  </si>
  <si>
    <t>RIA del personale cessato nell'anno in corso</t>
  </si>
  <si>
    <t>Risparmi accertati a consuntivo derivanti dalla applicazione della disciplina dello straordinario di cui all’art. 14 del CCNL dell’1.4.1999</t>
  </si>
  <si>
    <t>Risparmi straordinario anno precedente</t>
  </si>
  <si>
    <t>Art. 67 comma 2 lett. f) CCNL 21.5.2018</t>
  </si>
  <si>
    <t>Risorse di cui all’art. 54 del CCNL del 14.9.2000, con i vincoli di destinazione ivi indicati</t>
  </si>
  <si>
    <t>Risorse messi notificatori</t>
  </si>
  <si>
    <t>Risorse destinate ai trattamenti economici accessori del personale delle case da gioco secondo le previsioni della legislazione vigente e dei relativi decreti ministeriali attuativi</t>
  </si>
  <si>
    <t>Risorse per il personale delle case da gioco</t>
  </si>
  <si>
    <t>Art. 67 comma 2 lett. k) CCNL 21.5.2019</t>
  </si>
  <si>
    <t xml:space="preserve">Integrazioni alla componente variabile del fondo - a seguito dei trasferimenti di personale di cui al comma 2 lett. e) ed a fronte della corrispondente riduzione ivi prevista della componente variabile dei fondi - limitatamente all’anno in cui avviene il trasferimento, al fine di garantire la copertura, nei mesi residui dell’anno, degli oneri dei trattamenti accessori del personale trasferito, fermo restando che la copertura a regime di tali oneri avviene con le risorse di cui al citato comma 2 lett. e); </t>
  </si>
  <si>
    <t>Integrazione per trasferimento di personale a seguito di delega di funzioni nell'anno in corso</t>
  </si>
  <si>
    <t>Art. 68 comma 1 CCNL 21.5.2018</t>
  </si>
  <si>
    <t>Sono infine rese disponibili eventuali risorse residue di cui all’art. 67, commi 1 e 2, non integralmente utilizzate in anni precedenti, nel rispetto delle disposizioni in materia contabile</t>
  </si>
  <si>
    <t>Risparmi anno precedente</t>
  </si>
  <si>
    <t>Art. 67 comma 4 CCNL 21.5.2018</t>
  </si>
  <si>
    <t>In sede di contrattazione integrativa, ove nel bilancio dell’ente sussista la relativa capacità di spesa, le parti verificano l’eventualità dell’integrazione, della componente variabile di cui al comma 3, sino ad un importo massimo corrispondente all’1,2% su base annua, del monte salari dell’anno 1997, esclusa la quota relativa alla dirigenza.</t>
  </si>
  <si>
    <t>Integrazione 1,2% MS 1997</t>
  </si>
  <si>
    <t>Incremento del fondo per aumento della dotazione organica anno in corso</t>
  </si>
  <si>
    <t>Art. 67 comma 5 lett. c) CCNL 21.5.2018</t>
  </si>
  <si>
    <t>Gli enti possono stanziare apposite risorse per il conseguimento di obiettivi dell’ente, anche di mantenimento, definiti nel piano della performance o in altri analoghi strumenti di programmazione della gestione, al fine di sostenere i correlati oneri dei trattamenti accessori del personale</t>
  </si>
  <si>
    <t>Integrazione delle risorse per finanziare specifici obiettivi di PEG</t>
  </si>
  <si>
    <t>Art. 56-quater comma 1 lett. c) CCNL 21.5.2018</t>
  </si>
  <si>
    <t>Erogazione di incentivi monetari collegati a obiettivi di potenziamento dei servizi di controllo finalizzati alla sicurezza urbana e stradale</t>
  </si>
  <si>
    <t>Progetti di vigilanza</t>
  </si>
  <si>
    <t>Art. 23 comma 2 D.Lgs. 75/2017</t>
  </si>
  <si>
    <t>A decorrere dal 1° gennaio 2017, l'ammontare complessivo delle risorse destinate annualmente al trattamento accessorio del personale, anche di livello dirigenziale, di ciascuna delle amministrazioni pubbliche di cui all'articolo 1, comma 2, del decreto legislativo 30 marzo 2001, n. 165, non può superare il corrispondente importo determinato per l'anno 2016.</t>
  </si>
  <si>
    <t>Riduzione del tetto complessivo delle risorse</t>
  </si>
  <si>
    <t>Art. 10 CCNL 31.3.1999</t>
  </si>
  <si>
    <t>Indennità di posizione delle posizioni organizzative</t>
  </si>
  <si>
    <t>Indennità di risultato delle posizioni organizzative</t>
  </si>
  <si>
    <t>Art.41, comma 4, del CCNL del 16.5.2001 Segretari Comunali</t>
  </si>
  <si>
    <t>Maggiorazione dell'indennità di posizione dei segretari comunali</t>
  </si>
  <si>
    <t>Risorse depurate per voci fisse stipendiali</t>
  </si>
  <si>
    <t>Finalità del compenso</t>
  </si>
  <si>
    <t>Risorse</t>
  </si>
  <si>
    <t>Indennità di comparto</t>
  </si>
  <si>
    <t>Indennità per il personale educativo</t>
  </si>
  <si>
    <t>Reinquadramenti previsti dal CCNL del 31.3.1999</t>
  </si>
  <si>
    <t>Risorse disponibili alla contrattazione</t>
  </si>
  <si>
    <t>Utilizzo delle risorse del fondo</t>
  </si>
  <si>
    <t>Risorse assegnate</t>
  </si>
  <si>
    <t>TOTALE</t>
  </si>
  <si>
    <t>b) Differenza tra incrementi contrattuali e costo storico delle progressioni</t>
  </si>
  <si>
    <t>a) Risorse per le alte professionalità non utilizzate</t>
  </si>
  <si>
    <t>Straordinario</t>
  </si>
  <si>
    <t>Voce</t>
  </si>
  <si>
    <t>FONDO STRAORDINARIO</t>
  </si>
  <si>
    <t>+</t>
  </si>
  <si>
    <t>FONDO ANNO 2016</t>
  </si>
  <si>
    <t>TOTALE FONDO 2018 DISPONIBILE</t>
  </si>
  <si>
    <t>TOTALE RISORSE AVENTI CARATTERE DI CERTEZZA, STABILITA' E CONTINUITA'- TOTALE FONDO 2017</t>
  </si>
  <si>
    <t>TOTALE RISORSE AVENTI CARATTERE DI CERTEZZA, STABILITA' E CONTINUITA'- TOTALE FONDO 2016- LIMITE</t>
  </si>
  <si>
    <t>TOTALE RISORSE AVENTI CARATTERE DI EVENTUALITA' E VARIABILITA'</t>
  </si>
  <si>
    <t>TOTALE RISORSE AVENTI CARATTERE DI EVENTUALITA' E VARIABILITA'- TOTALE FONDO 2016- LIMITE</t>
  </si>
  <si>
    <t>TOTALE DECURTAZIONE ANNO 2018</t>
  </si>
  <si>
    <t>TOTALE FONDO PARTE STABILE 2018</t>
  </si>
  <si>
    <t>TOTALE FONDO PARTE  VARIABILE 2018</t>
  </si>
  <si>
    <t>LIMITE COMPLESSIVO DEL SALARIO ACCESSORIO PER L'ANNO 2016</t>
  </si>
  <si>
    <t xml:space="preserve">TOTALI PARZIALI </t>
  </si>
  <si>
    <t>SOMME DISPONIBILI PER LA PRODUTTIVITA'</t>
  </si>
  <si>
    <t>%</t>
  </si>
  <si>
    <t>Progressioni economiche dei responsabili "a carico del bilancio"</t>
  </si>
  <si>
    <t>Progressioni economiche a carico di bilanci di altri enti per mobilità dei dipendenti</t>
  </si>
  <si>
    <t>MARGINE DA RIASSORBIRE CON VOCI DEL FONDO/ DISPONIBILITA'</t>
  </si>
  <si>
    <t>ALTRE VOCI CHE RIENTRANO NEL LIMITE EX D.L. 75/2017</t>
  </si>
  <si>
    <t>TOTALE DEL SALARIO ACCESSORIO PER L'ANNO 2018 (compresi retr. di pos. e risultato)</t>
  </si>
  <si>
    <t>Indennità di disagio</t>
  </si>
  <si>
    <t>Indennità di rischio</t>
  </si>
  <si>
    <t>Indennità specifiche responsabilità</t>
  </si>
  <si>
    <t>Indennità di maneggio valori</t>
  </si>
  <si>
    <t>Progetto vigilanza e sicurezza pubblica (allegato B)</t>
  </si>
  <si>
    <t>Incentivi per le progettazioni di opere pubbliche</t>
  </si>
  <si>
    <t>Indennità specifiche responsabili (art. 17, c. 2, lett. f) CCNL 01.04.1999)</t>
  </si>
  <si>
    <t>Progressioni economiche orizzontali maturate al 31/12/2018</t>
  </si>
  <si>
    <t>Progressioni portate in diminuzione nei precedenti contratti… riportati correttamente nella destinazione del fondo sono stati allo stesso tempo Scongelati 13.054,8</t>
  </si>
  <si>
    <t>ART. CCDI</t>
  </si>
  <si>
    <t>CAPITOLO</t>
  </si>
  <si>
    <t>Compensi istat</t>
  </si>
  <si>
    <t>SOMME VOCI FISSE O RECUPERI</t>
  </si>
  <si>
    <t>TOTALE RISORSE 2018</t>
  </si>
  <si>
    <t>RIEPILOGO LIMITE 2016</t>
  </si>
  <si>
    <t>ULTERIORI INTEGRAZIONI E CONGELAMENTI</t>
  </si>
  <si>
    <t>Alte professionalità</t>
  </si>
  <si>
    <t xml:space="preserve">TOTALE FONDO PER SALARIO ACCESSORIO AL PERSONALE DIPENDENTE </t>
  </si>
  <si>
    <t>ALTRI RECUPERI A VALERE SULLA PARTE STABILE DEL FONDO</t>
  </si>
  <si>
    <t>SAVIORE DELL'ADAMELLO COSTITUZIONE DEL FONDO DEL SALARIO ACCESSORIO 2018</t>
  </si>
  <si>
    <t>Differenza dovuta alle differenze  tra gli incrementi a regime di cui all’art. 64 riconosciuti alle posizioni economiche di ciascuna categoria  e gli stessi incrementi riconosciuti alle posizioni iniziali</t>
  </si>
  <si>
    <t>Progetto recupero neve, scuolabus, manutenzioni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</si>
</sst>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410]_-;\-* #,##0.00\ [$€-410]_-;_-* &quot;-&quot;??\ [$€-410]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8"/>
      <color rgb="FFFF0000"/>
      <name val="Calibri"/>
      <family val="2"/>
      <scheme val="minor"/>
    </font>
    <font>
      <sz val="11"/>
      <name val="Calibri"/>
      <family val="2"/>
      <scheme val="minor"/>
    </font>
    <font>
      <b/>
      <sz val="12"/>
      <name val="Calibri"/>
      <family val="2"/>
      <scheme val="minor"/>
    </font>
    <font>
      <i/>
      <sz val="11"/>
      <name val="Calibri"/>
      <family val="2"/>
      <scheme val="minor"/>
    </font>
    <font>
      <sz val="18"/>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4" tint="0.79998168889431442"/>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0" fontId="7" fillId="2" borderId="4"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164" fontId="5" fillId="0" borderId="0" xfId="1" applyFont="1" applyFill="1" applyBorder="1" applyAlignment="1">
      <alignment vertical="center" wrapText="1"/>
    </xf>
    <xf numFmtId="0" fontId="8" fillId="0" borderId="6" xfId="0" applyFont="1" applyFill="1" applyBorder="1" applyAlignment="1">
      <alignment vertical="center" wrapText="1"/>
    </xf>
    <xf numFmtId="0" fontId="0" fillId="0" borderId="6" xfId="0" applyFill="1" applyBorder="1" applyAlignment="1">
      <alignment horizontal="justify" vertical="center" wrapText="1"/>
    </xf>
    <xf numFmtId="0" fontId="0" fillId="0" borderId="6"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4" borderId="4" xfId="0" applyFont="1" applyFill="1" applyBorder="1" applyAlignment="1">
      <alignment vertical="center" wrapText="1"/>
    </xf>
    <xf numFmtId="0" fontId="4" fillId="4" borderId="4" xfId="0" applyFont="1" applyFill="1" applyBorder="1" applyAlignment="1">
      <alignment horizontal="justify" vertical="center" wrapText="1"/>
    </xf>
    <xf numFmtId="0" fontId="0" fillId="4" borderId="4" xfId="0" applyFill="1" applyBorder="1" applyAlignment="1">
      <alignment horizontal="center" vertical="center" wrapText="1"/>
    </xf>
    <xf numFmtId="0" fontId="7" fillId="6" borderId="4" xfId="0" applyFont="1" applyFill="1" applyBorder="1" applyAlignment="1">
      <alignment vertical="center" wrapText="1"/>
    </xf>
    <xf numFmtId="164" fontId="2" fillId="2" borderId="11" xfId="1" applyFont="1" applyFill="1" applyBorder="1" applyAlignment="1">
      <alignment horizontal="center" vertical="center" wrapText="1"/>
    </xf>
    <xf numFmtId="164" fontId="0" fillId="0" borderId="14" xfId="1" applyFont="1" applyBorder="1" applyAlignment="1" applyProtection="1">
      <alignment vertical="center" wrapText="1"/>
      <protection locked="0"/>
    </xf>
    <xf numFmtId="164" fontId="5" fillId="2" borderId="17" xfId="1" applyFont="1" applyFill="1" applyBorder="1" applyAlignment="1">
      <alignment vertical="center" wrapText="1"/>
    </xf>
    <xf numFmtId="0" fontId="0" fillId="0" borderId="0" xfId="0" applyFill="1"/>
    <xf numFmtId="0" fontId="0" fillId="0" borderId="0" xfId="0" applyFill="1" applyBorder="1" applyAlignment="1">
      <alignment horizontal="center" vertical="center"/>
    </xf>
    <xf numFmtId="0" fontId="12" fillId="4" borderId="5" xfId="0" applyFont="1" applyFill="1" applyBorder="1" applyAlignment="1">
      <alignment vertical="center" wrapText="1"/>
    </xf>
    <xf numFmtId="0" fontId="13" fillId="4" borderId="5" xfId="0" applyFont="1" applyFill="1" applyBorder="1" applyAlignment="1">
      <alignment horizontal="justify" vertical="center" wrapText="1"/>
    </xf>
    <xf numFmtId="0" fontId="11" fillId="4" borderId="5" xfId="0" applyFont="1" applyFill="1" applyBorder="1" applyAlignment="1">
      <alignment horizontal="center" vertical="center" wrapText="1"/>
    </xf>
    <xf numFmtId="0" fontId="7" fillId="4" borderId="5" xfId="0" applyFont="1" applyFill="1" applyBorder="1" applyAlignment="1">
      <alignment vertical="center" wrapText="1"/>
    </xf>
    <xf numFmtId="0" fontId="4" fillId="4" borderId="5" xfId="0" applyFont="1" applyFill="1" applyBorder="1" applyAlignment="1">
      <alignment horizontal="justify" vertical="center" wrapText="1"/>
    </xf>
    <xf numFmtId="0" fontId="0" fillId="4" borderId="5" xfId="0" applyFill="1" applyBorder="1" applyAlignment="1">
      <alignment horizontal="center" vertical="center" wrapText="1"/>
    </xf>
    <xf numFmtId="0" fontId="0" fillId="0" borderId="0" xfId="0" applyBorder="1" applyAlignment="1">
      <alignment horizontal="justify" vertical="center" wrapText="1"/>
    </xf>
    <xf numFmtId="0" fontId="0" fillId="0" borderId="0" xfId="0" applyBorder="1" applyAlignment="1">
      <alignment horizontal="center" vertical="center" wrapText="1"/>
    </xf>
    <xf numFmtId="9" fontId="2" fillId="2" borderId="7" xfId="2" applyFont="1" applyFill="1" applyBorder="1" applyAlignment="1">
      <alignment horizontal="center" vertical="center" wrapText="1"/>
    </xf>
    <xf numFmtId="9" fontId="4" fillId="6" borderId="4" xfId="2" applyFont="1" applyFill="1" applyBorder="1" applyAlignment="1">
      <alignment horizontal="center" vertical="center" wrapText="1"/>
    </xf>
    <xf numFmtId="9" fontId="0" fillId="2" borderId="16" xfId="2" applyFont="1" applyFill="1" applyBorder="1" applyAlignment="1">
      <alignment horizontal="center" vertical="center" wrapText="1"/>
    </xf>
    <xf numFmtId="0" fontId="0" fillId="0" borderId="0" xfId="0" applyAlignment="1">
      <alignment wrapText="1"/>
    </xf>
    <xf numFmtId="0" fontId="2" fillId="2" borderId="27" xfId="0" applyFont="1" applyFill="1" applyBorder="1" applyAlignment="1">
      <alignment horizontal="center" vertical="center" wrapText="1"/>
    </xf>
    <xf numFmtId="0" fontId="7" fillId="6" borderId="3" xfId="0" applyFont="1" applyFill="1" applyBorder="1" applyAlignment="1">
      <alignment vertical="center" wrapText="1"/>
    </xf>
    <xf numFmtId="0" fontId="8" fillId="2" borderId="25" xfId="0" applyFont="1" applyFill="1" applyBorder="1" applyAlignment="1">
      <alignment vertical="center" wrapText="1"/>
    </xf>
    <xf numFmtId="0" fontId="15" fillId="6" borderId="3" xfId="0" applyFont="1" applyFill="1" applyBorder="1" applyAlignment="1">
      <alignment vertical="center" wrapText="1"/>
    </xf>
    <xf numFmtId="0" fontId="0" fillId="0" borderId="29" xfId="0" applyBorder="1" applyAlignment="1">
      <alignment wrapText="1"/>
    </xf>
    <xf numFmtId="9" fontId="0" fillId="0" borderId="30" xfId="2" applyFont="1" applyBorder="1" applyAlignment="1">
      <alignment horizontal="center" vertical="center" wrapText="1"/>
    </xf>
    <xf numFmtId="0" fontId="0" fillId="0" borderId="31" xfId="0" applyBorder="1"/>
    <xf numFmtId="0" fontId="0" fillId="0" borderId="34" xfId="0" applyBorder="1"/>
    <xf numFmtId="0" fontId="0" fillId="0" borderId="0" xfId="0" applyBorder="1" applyAlignment="1">
      <alignment vertical="center" wrapText="1"/>
    </xf>
    <xf numFmtId="164" fontId="0" fillId="0" borderId="35" xfId="1" applyFont="1" applyBorder="1" applyAlignment="1">
      <alignment vertical="center" wrapText="1"/>
    </xf>
    <xf numFmtId="0" fontId="7" fillId="2" borderId="13" xfId="0" applyFont="1" applyFill="1" applyBorder="1" applyAlignment="1">
      <alignment horizontal="center" vertical="center"/>
    </xf>
    <xf numFmtId="164" fontId="7" fillId="2" borderId="14" xfId="1" applyFont="1" applyFill="1" applyBorder="1" applyAlignment="1">
      <alignment horizontal="center" vertical="center" wrapText="1"/>
    </xf>
    <xf numFmtId="0" fontId="0" fillId="4" borderId="13" xfId="0" applyFill="1" applyBorder="1" applyAlignment="1">
      <alignment horizontal="center" vertical="center"/>
    </xf>
    <xf numFmtId="164" fontId="0" fillId="0" borderId="14" xfId="1" applyFont="1" applyFill="1" applyBorder="1" applyAlignment="1" applyProtection="1">
      <alignment vertical="center" wrapText="1"/>
      <protection locked="0"/>
    </xf>
    <xf numFmtId="164" fontId="11" fillId="5" borderId="14" xfId="1" applyFont="1" applyFill="1" applyBorder="1" applyAlignment="1" applyProtection="1">
      <alignment vertical="center" wrapText="1"/>
      <protection locked="0"/>
    </xf>
    <xf numFmtId="164" fontId="5" fillId="2" borderId="36" xfId="1" applyFont="1" applyFill="1" applyBorder="1" applyAlignment="1">
      <alignment vertical="center" wrapText="1"/>
    </xf>
    <xf numFmtId="164" fontId="5" fillId="3" borderId="14" xfId="1" applyFont="1" applyFill="1" applyBorder="1" applyAlignment="1">
      <alignment vertical="center" wrapText="1"/>
    </xf>
    <xf numFmtId="164" fontId="5" fillId="0" borderId="38" xfId="1" applyFont="1" applyFill="1" applyBorder="1" applyAlignment="1">
      <alignment vertical="center" wrapText="1"/>
    </xf>
    <xf numFmtId="0" fontId="0" fillId="2" borderId="23" xfId="0" applyFill="1" applyBorder="1"/>
    <xf numFmtId="164" fontId="7" fillId="2" borderId="11" xfId="1"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ill="1" applyBorder="1"/>
    <xf numFmtId="164" fontId="5" fillId="2" borderId="14" xfId="1" applyFont="1" applyFill="1" applyBorder="1" applyAlignment="1">
      <alignment vertical="center" wrapText="1"/>
    </xf>
    <xf numFmtId="164" fontId="10" fillId="0" borderId="35" xfId="1" applyFont="1" applyBorder="1" applyAlignment="1">
      <alignment vertical="center" wrapText="1"/>
    </xf>
    <xf numFmtId="0" fontId="0" fillId="0" borderId="39" xfId="0" applyBorder="1"/>
    <xf numFmtId="164" fontId="10" fillId="0" borderId="41" xfId="1" applyFont="1" applyBorder="1" applyAlignment="1">
      <alignment vertical="center" wrapText="1"/>
    </xf>
    <xf numFmtId="0" fontId="2" fillId="0" borderId="23" xfId="0" applyFont="1" applyFill="1" applyBorder="1" applyAlignment="1">
      <alignment horizontal="center" vertical="center"/>
    </xf>
    <xf numFmtId="0" fontId="0" fillId="0" borderId="0" xfId="0" applyBorder="1"/>
    <xf numFmtId="164" fontId="0" fillId="0" borderId="0" xfId="1" applyFont="1" applyBorder="1" applyAlignment="1">
      <alignment vertical="center" wrapText="1"/>
    </xf>
    <xf numFmtId="0" fontId="0" fillId="2" borderId="44" xfId="0" applyFill="1" applyBorder="1"/>
    <xf numFmtId="0" fontId="0" fillId="2" borderId="12" xfId="0" applyFill="1" applyBorder="1"/>
    <xf numFmtId="0" fontId="0" fillId="4" borderId="25" xfId="0" applyFill="1" applyBorder="1" applyAlignment="1">
      <alignment horizontal="center" vertical="center" wrapText="1"/>
    </xf>
    <xf numFmtId="164" fontId="0" fillId="0" borderId="46" xfId="1" applyFont="1" applyBorder="1" applyAlignment="1" applyProtection="1">
      <alignment vertical="center" wrapText="1"/>
      <protection locked="0"/>
    </xf>
    <xf numFmtId="164" fontId="5" fillId="3" borderId="17" xfId="1" applyFont="1" applyFill="1" applyBorder="1" applyAlignment="1">
      <alignment vertical="center" wrapText="1"/>
    </xf>
    <xf numFmtId="0" fontId="0" fillId="0" borderId="30" xfId="0" applyFill="1" applyBorder="1" applyAlignment="1">
      <alignment wrapText="1"/>
    </xf>
    <xf numFmtId="0" fontId="7" fillId="6" borderId="21" xfId="0" applyFont="1" applyFill="1" applyBorder="1" applyAlignment="1">
      <alignment vertical="center" wrapText="1"/>
    </xf>
    <xf numFmtId="9" fontId="2" fillId="2" borderId="43" xfId="2" applyFont="1" applyFill="1" applyBorder="1" applyAlignment="1">
      <alignment horizontal="center" vertical="center" wrapText="1"/>
    </xf>
    <xf numFmtId="164" fontId="2" fillId="2" borderId="50" xfId="1"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6" borderId="13" xfId="0" applyFont="1" applyFill="1" applyBorder="1" applyAlignment="1">
      <alignment vertical="center" wrapText="1"/>
    </xf>
    <xf numFmtId="0" fontId="8" fillId="2" borderId="15" xfId="0" applyFont="1" applyFill="1" applyBorder="1" applyAlignment="1">
      <alignment vertical="center" wrapText="1"/>
    </xf>
    <xf numFmtId="0" fontId="0" fillId="0" borderId="47" xfId="0" applyFill="1" applyBorder="1" applyAlignment="1">
      <alignment wrapText="1"/>
    </xf>
    <xf numFmtId="0" fontId="2" fillId="0" borderId="0" xfId="0" applyFont="1" applyFill="1" applyBorder="1" applyAlignment="1">
      <alignment vertical="center" wrapText="1"/>
    </xf>
    <xf numFmtId="0" fontId="2" fillId="2" borderId="48" xfId="0" applyFont="1" applyFill="1" applyBorder="1" applyAlignment="1">
      <alignment vertical="center" wrapText="1"/>
    </xf>
    <xf numFmtId="9" fontId="2" fillId="2" borderId="22" xfId="2" applyFont="1" applyFill="1" applyBorder="1" applyAlignment="1">
      <alignment horizontal="center" vertical="center" wrapText="1"/>
    </xf>
    <xf numFmtId="9" fontId="2" fillId="0" borderId="4" xfId="2" applyFont="1" applyFill="1" applyBorder="1" applyAlignment="1">
      <alignment horizontal="center" vertical="center" wrapText="1"/>
    </xf>
    <xf numFmtId="0" fontId="7" fillId="6" borderId="23" xfId="0" applyFont="1" applyFill="1" applyBorder="1" applyAlignment="1">
      <alignment vertical="center" wrapText="1"/>
    </xf>
    <xf numFmtId="9" fontId="2" fillId="0" borderId="5" xfId="2" applyFont="1" applyFill="1" applyBorder="1" applyAlignment="1">
      <alignment horizontal="center" vertical="center" wrapText="1"/>
    </xf>
    <xf numFmtId="0" fontId="5" fillId="6" borderId="4" xfId="0" applyFont="1" applyFill="1" applyBorder="1" applyAlignment="1">
      <alignment horizontal="center" vertical="center" wrapText="1"/>
    </xf>
    <xf numFmtId="9" fontId="5" fillId="6" borderId="4" xfId="2" applyFont="1" applyFill="1" applyBorder="1" applyAlignment="1">
      <alignment horizontal="center" vertical="center" wrapText="1"/>
    </xf>
    <xf numFmtId="164" fontId="0" fillId="0" borderId="24" xfId="1" applyFont="1" applyFill="1" applyBorder="1" applyAlignment="1" applyProtection="1">
      <alignment vertical="center" wrapText="1"/>
      <protection locked="0"/>
    </xf>
    <xf numFmtId="164" fontId="0" fillId="0" borderId="36" xfId="1" applyFont="1" applyBorder="1" applyAlignment="1">
      <alignment vertical="center" wrapText="1"/>
    </xf>
    <xf numFmtId="164" fontId="0" fillId="0" borderId="0" xfId="0" applyNumberFormat="1"/>
    <xf numFmtId="0" fontId="5" fillId="6" borderId="13" xfId="0" applyFont="1" applyFill="1" applyBorder="1" applyAlignment="1">
      <alignment horizontal="center" vertical="center" wrapText="1"/>
    </xf>
    <xf numFmtId="165" fontId="5" fillId="0" borderId="14" xfId="1" applyNumberFormat="1" applyFont="1" applyFill="1" applyBorder="1" applyAlignment="1">
      <alignment horizontal="center" vertical="center" wrapText="1"/>
    </xf>
    <xf numFmtId="164" fontId="2" fillId="0" borderId="14" xfId="1" applyFont="1" applyFill="1" applyBorder="1" applyAlignment="1" applyProtection="1">
      <alignment vertical="center" wrapText="1"/>
      <protection locked="0"/>
    </xf>
    <xf numFmtId="0" fontId="0" fillId="0" borderId="34" xfId="0" applyBorder="1" applyAlignment="1">
      <alignment horizontal="left" wrapText="1"/>
    </xf>
    <xf numFmtId="0" fontId="3" fillId="0" borderId="40" xfId="0" applyFont="1" applyBorder="1" applyAlignment="1">
      <alignment horizontal="left" vertical="center" wrapText="1"/>
    </xf>
    <xf numFmtId="0" fontId="0" fillId="0" borderId="40" xfId="0"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4" fillId="0" borderId="35" xfId="0" applyFont="1" applyBorder="1" applyAlignment="1">
      <alignment horizontal="center" vertical="center"/>
    </xf>
    <xf numFmtId="0" fontId="5" fillId="2" borderId="45"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8" fillId="2" borderId="45"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7" xfId="0" applyFont="1" applyFill="1" applyBorder="1" applyAlignment="1">
      <alignment horizontal="center" vertical="center" wrapText="1"/>
    </xf>
    <xf numFmtId="164" fontId="5" fillId="0" borderId="20" xfId="1" applyFont="1" applyBorder="1" applyAlignment="1">
      <alignment horizontal="center" vertical="center" wrapText="1"/>
    </xf>
    <xf numFmtId="164" fontId="5" fillId="0" borderId="11" xfId="1" applyFont="1" applyBorder="1" applyAlignment="1">
      <alignment horizontal="center" vertical="center" wrapText="1"/>
    </xf>
    <xf numFmtId="0" fontId="8" fillId="2" borderId="3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0" xfId="0" applyFont="1" applyFill="1" applyBorder="1" applyAlignment="1">
      <alignment horizontal="center" vertical="center"/>
    </xf>
    <xf numFmtId="0" fontId="7" fillId="0" borderId="1" xfId="0" applyFont="1" applyFill="1" applyBorder="1" applyAlignment="1">
      <alignment horizontal="right" vertical="center" wrapText="1"/>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4" borderId="1" xfId="0" applyFont="1" applyFill="1" applyBorder="1" applyAlignment="1">
      <alignment horizontal="right" vertical="center" wrapText="1"/>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3" fillId="0" borderId="0" xfId="0" applyFont="1" applyBorder="1" applyAlignment="1">
      <alignment horizontal="left" vertical="center" wrapText="1"/>
    </xf>
    <xf numFmtId="0" fontId="0" fillId="0" borderId="0" xfId="0" applyBorder="1" applyAlignment="1">
      <alignment horizontal="left"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4" borderId="37"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8" fillId="2" borderId="8" xfId="0" applyFont="1" applyFill="1" applyBorder="1" applyAlignment="1">
      <alignment horizontal="center" vertical="center" wrapText="1"/>
    </xf>
    <xf numFmtId="0" fontId="0" fillId="0" borderId="0" xfId="0" applyAlignment="1">
      <alignment horizontal="center" vertical="center" wrapText="1"/>
    </xf>
    <xf numFmtId="0" fontId="8" fillId="2" borderId="51"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78"/>
  <sheetViews>
    <sheetView topLeftCell="D64" workbookViewId="0">
      <selection activeCell="F75" sqref="F75:F78"/>
    </sheetView>
  </sheetViews>
  <sheetFormatPr defaultColWidth="37.5703125" defaultRowHeight="15" x14ac:dyDescent="0.25"/>
  <cols>
    <col min="1" max="1" width="12.42578125" customWidth="1"/>
    <col min="2" max="2" width="20.42578125" customWidth="1"/>
    <col min="3" max="3" width="75.28515625" customWidth="1"/>
    <col min="4" max="4" width="35.85546875" customWidth="1"/>
    <col min="5" max="5" width="29.140625" customWidth="1"/>
  </cols>
  <sheetData>
    <row r="1" spans="1:6" ht="23.25" x14ac:dyDescent="0.25">
      <c r="A1" s="37"/>
      <c r="B1" s="91" t="s">
        <v>139</v>
      </c>
      <c r="C1" s="91"/>
      <c r="D1" s="91"/>
      <c r="E1" s="92"/>
    </row>
    <row r="2" spans="1:6" x14ac:dyDescent="0.25">
      <c r="A2" s="38"/>
      <c r="B2" s="93" t="s">
        <v>0</v>
      </c>
      <c r="C2" s="93"/>
      <c r="D2" s="93"/>
      <c r="E2" s="94"/>
    </row>
    <row r="3" spans="1:6" ht="15.75" thickBot="1" x14ac:dyDescent="0.3">
      <c r="A3" s="38"/>
      <c r="B3" s="39"/>
      <c r="C3" s="25"/>
      <c r="D3" s="26"/>
      <c r="E3" s="40"/>
    </row>
    <row r="4" spans="1:6" ht="21" x14ac:dyDescent="0.25">
      <c r="A4" s="61"/>
      <c r="B4" s="95" t="s">
        <v>1</v>
      </c>
      <c r="C4" s="96"/>
      <c r="D4" s="96"/>
      <c r="E4" s="97"/>
    </row>
    <row r="5" spans="1:6" ht="31.5" x14ac:dyDescent="0.25">
      <c r="A5" s="41" t="s">
        <v>99</v>
      </c>
      <c r="B5" s="1" t="s">
        <v>2</v>
      </c>
      <c r="C5" s="1" t="s">
        <v>3</v>
      </c>
      <c r="D5" s="1" t="s">
        <v>4</v>
      </c>
      <c r="E5" s="42" t="s">
        <v>5</v>
      </c>
    </row>
    <row r="6" spans="1:6" ht="90" x14ac:dyDescent="0.25">
      <c r="A6" s="43">
        <v>1</v>
      </c>
      <c r="B6" s="10" t="s">
        <v>6</v>
      </c>
      <c r="C6" s="11" t="s">
        <v>7</v>
      </c>
      <c r="D6" s="12" t="s">
        <v>8</v>
      </c>
      <c r="E6" s="15">
        <v>23000.93</v>
      </c>
      <c r="F6" s="30"/>
    </row>
    <row r="7" spans="1:6" ht="75" x14ac:dyDescent="0.25">
      <c r="A7" s="43">
        <f>A6+1</f>
        <v>2</v>
      </c>
      <c r="B7" s="10" t="s">
        <v>6</v>
      </c>
      <c r="C7" s="11" t="s">
        <v>9</v>
      </c>
      <c r="D7" s="12" t="s">
        <v>97</v>
      </c>
      <c r="E7" s="15"/>
    </row>
    <row r="8" spans="1:6" ht="75" x14ac:dyDescent="0.25">
      <c r="A8" s="43">
        <f t="shared" ref="A8:A42" si="0">A7+1</f>
        <v>3</v>
      </c>
      <c r="B8" s="10" t="s">
        <v>10</v>
      </c>
      <c r="C8" s="11" t="s">
        <v>11</v>
      </c>
      <c r="D8" s="12" t="s">
        <v>96</v>
      </c>
      <c r="E8" s="44">
        <v>1188.67</v>
      </c>
    </row>
    <row r="9" spans="1:6" ht="60" x14ac:dyDescent="0.25">
      <c r="A9" s="43">
        <f t="shared" si="0"/>
        <v>4</v>
      </c>
      <c r="B9" s="10" t="s">
        <v>12</v>
      </c>
      <c r="C9" s="11" t="s">
        <v>13</v>
      </c>
      <c r="D9" s="12" t="s">
        <v>14</v>
      </c>
      <c r="E9" s="44"/>
    </row>
    <row r="10" spans="1:6" ht="47.25" x14ac:dyDescent="0.25">
      <c r="A10" s="43">
        <f t="shared" si="0"/>
        <v>5</v>
      </c>
      <c r="B10" s="10" t="s">
        <v>15</v>
      </c>
      <c r="C10" s="11" t="s">
        <v>16</v>
      </c>
      <c r="D10" s="12" t="s">
        <v>17</v>
      </c>
      <c r="E10" s="15"/>
    </row>
    <row r="11" spans="1:6" ht="120" x14ac:dyDescent="0.25">
      <c r="A11" s="43">
        <f t="shared" si="0"/>
        <v>6</v>
      </c>
      <c r="B11" s="10" t="s">
        <v>18</v>
      </c>
      <c r="C11" s="11" t="s">
        <v>19</v>
      </c>
      <c r="D11" s="12" t="s">
        <v>20</v>
      </c>
      <c r="E11" s="15">
        <v>0</v>
      </c>
    </row>
    <row r="12" spans="1:6" ht="47.25" x14ac:dyDescent="0.25">
      <c r="A12" s="43">
        <f t="shared" si="0"/>
        <v>7</v>
      </c>
      <c r="B12" s="10" t="s">
        <v>21</v>
      </c>
      <c r="C12" s="11" t="s">
        <v>22</v>
      </c>
      <c r="D12" s="12" t="s">
        <v>23</v>
      </c>
      <c r="E12" s="15">
        <v>0</v>
      </c>
    </row>
    <row r="13" spans="1:6" ht="47.25" x14ac:dyDescent="0.25">
      <c r="A13" s="43">
        <f t="shared" si="0"/>
        <v>8</v>
      </c>
      <c r="B13" s="10" t="s">
        <v>24</v>
      </c>
      <c r="C13" s="11" t="s">
        <v>25</v>
      </c>
      <c r="D13" s="12" t="s">
        <v>26</v>
      </c>
      <c r="E13" s="15">
        <v>0</v>
      </c>
    </row>
    <row r="14" spans="1:6" ht="45" x14ac:dyDescent="0.25">
      <c r="A14" s="43">
        <f t="shared" si="0"/>
        <v>9</v>
      </c>
      <c r="B14" s="19" t="s">
        <v>27</v>
      </c>
      <c r="C14" s="20" t="s">
        <v>28</v>
      </c>
      <c r="D14" s="21" t="s">
        <v>29</v>
      </c>
      <c r="E14" s="45">
        <v>0</v>
      </c>
    </row>
    <row r="15" spans="1:6" ht="120" x14ac:dyDescent="0.25">
      <c r="A15" s="43">
        <f t="shared" si="0"/>
        <v>10</v>
      </c>
      <c r="B15" s="19" t="s">
        <v>18</v>
      </c>
      <c r="C15" s="20" t="s">
        <v>19</v>
      </c>
      <c r="D15" s="21" t="s">
        <v>30</v>
      </c>
      <c r="E15" s="45">
        <v>0</v>
      </c>
    </row>
    <row r="16" spans="1:6" ht="60" x14ac:dyDescent="0.25">
      <c r="A16" s="43">
        <f t="shared" si="0"/>
        <v>11</v>
      </c>
      <c r="B16" s="19" t="s">
        <v>31</v>
      </c>
      <c r="C16" s="20" t="s">
        <v>32</v>
      </c>
      <c r="D16" s="21" t="s">
        <v>33</v>
      </c>
      <c r="E16" s="45">
        <v>0</v>
      </c>
    </row>
    <row r="17" spans="1:6" ht="21" x14ac:dyDescent="0.25">
      <c r="A17" s="108" t="s">
        <v>104</v>
      </c>
      <c r="B17" s="109"/>
      <c r="C17" s="109"/>
      <c r="D17" s="109"/>
      <c r="E17" s="46">
        <v>23000.93</v>
      </c>
      <c r="F17" s="88" t="s">
        <v>140</v>
      </c>
    </row>
    <row r="18" spans="1:6" ht="21" x14ac:dyDescent="0.25">
      <c r="A18" s="108" t="s">
        <v>105</v>
      </c>
      <c r="B18" s="109"/>
      <c r="C18" s="109"/>
      <c r="D18" s="109"/>
      <c r="E18" s="46">
        <v>23000.93</v>
      </c>
      <c r="F18" s="88"/>
    </row>
    <row r="19" spans="1:6" ht="21" x14ac:dyDescent="0.25">
      <c r="A19" s="108" t="s">
        <v>109</v>
      </c>
      <c r="B19" s="109"/>
      <c r="C19" s="109"/>
      <c r="D19" s="109"/>
      <c r="E19" s="46">
        <v>24189.599999999999</v>
      </c>
      <c r="F19" s="88"/>
    </row>
    <row r="20" spans="1:6" ht="21.75" thickBot="1" x14ac:dyDescent="0.3">
      <c r="A20" s="121" t="s">
        <v>108</v>
      </c>
      <c r="B20" s="122"/>
      <c r="C20" s="122"/>
      <c r="D20" s="122"/>
      <c r="E20" s="64"/>
      <c r="F20" s="88"/>
    </row>
    <row r="21" spans="1:6" ht="21" x14ac:dyDescent="0.25">
      <c r="A21" s="18"/>
      <c r="B21" s="2"/>
      <c r="C21" s="3"/>
      <c r="D21" s="4"/>
      <c r="E21" s="5"/>
    </row>
    <row r="22" spans="1:6" ht="21" x14ac:dyDescent="0.25">
      <c r="A22" s="18"/>
      <c r="B22" s="2"/>
      <c r="C22" s="3"/>
      <c r="D22" s="4"/>
      <c r="E22" s="5"/>
    </row>
    <row r="23" spans="1:6" ht="21.75" thickBot="1" x14ac:dyDescent="0.3">
      <c r="A23" s="18"/>
      <c r="B23" s="2"/>
      <c r="C23" s="3"/>
      <c r="D23" s="4"/>
      <c r="E23" s="5"/>
    </row>
    <row r="24" spans="1:6" ht="21" x14ac:dyDescent="0.25">
      <c r="A24" s="61"/>
      <c r="B24" s="95" t="s">
        <v>34</v>
      </c>
      <c r="C24" s="96"/>
      <c r="D24" s="96"/>
      <c r="E24" s="97"/>
    </row>
    <row r="25" spans="1:6" ht="31.5" x14ac:dyDescent="0.25">
      <c r="A25" s="41" t="s">
        <v>99</v>
      </c>
      <c r="B25" s="1" t="s">
        <v>2</v>
      </c>
      <c r="C25" s="1" t="s">
        <v>4</v>
      </c>
      <c r="D25" s="1" t="s">
        <v>35</v>
      </c>
      <c r="E25" s="42" t="s">
        <v>5</v>
      </c>
    </row>
    <row r="26" spans="1:6" ht="78.75" x14ac:dyDescent="0.25">
      <c r="A26" s="43">
        <f>A21+1</f>
        <v>1</v>
      </c>
      <c r="B26" s="10" t="s">
        <v>36</v>
      </c>
      <c r="C26" s="11" t="s">
        <v>37</v>
      </c>
      <c r="D26" s="12" t="s">
        <v>38</v>
      </c>
      <c r="E26" s="15"/>
    </row>
    <row r="27" spans="1:6" ht="75" x14ac:dyDescent="0.25">
      <c r="A27" s="43">
        <f t="shared" si="0"/>
        <v>2</v>
      </c>
      <c r="B27" s="10" t="s">
        <v>39</v>
      </c>
      <c r="C27" s="11" t="s">
        <v>40</v>
      </c>
      <c r="D27" s="12" t="s">
        <v>41</v>
      </c>
      <c r="E27" s="15"/>
    </row>
    <row r="28" spans="1:6" ht="47.25" x14ac:dyDescent="0.25">
      <c r="A28" s="43">
        <f t="shared" si="0"/>
        <v>3</v>
      </c>
      <c r="B28" s="10" t="s">
        <v>10</v>
      </c>
      <c r="C28" s="11" t="s">
        <v>42</v>
      </c>
      <c r="D28" s="12" t="s">
        <v>43</v>
      </c>
      <c r="E28" s="15">
        <v>0</v>
      </c>
    </row>
    <row r="29" spans="1:6" ht="63" x14ac:dyDescent="0.25">
      <c r="A29" s="43">
        <f t="shared" si="0"/>
        <v>4</v>
      </c>
      <c r="B29" s="10" t="s">
        <v>44</v>
      </c>
      <c r="C29" s="11" t="s">
        <v>45</v>
      </c>
      <c r="D29" s="12" t="s">
        <v>46</v>
      </c>
      <c r="E29" s="15"/>
    </row>
    <row r="30" spans="1:6" ht="94.5" x14ac:dyDescent="0.25">
      <c r="A30" s="43">
        <f t="shared" si="0"/>
        <v>5</v>
      </c>
      <c r="B30" s="10" t="s">
        <v>47</v>
      </c>
      <c r="C30" s="11" t="s">
        <v>45</v>
      </c>
      <c r="D30" s="12" t="s">
        <v>48</v>
      </c>
      <c r="E30" s="15">
        <v>0</v>
      </c>
    </row>
    <row r="31" spans="1:6" ht="47.25" x14ac:dyDescent="0.25">
      <c r="A31" s="43">
        <f t="shared" si="0"/>
        <v>6</v>
      </c>
      <c r="B31" s="10" t="s">
        <v>49</v>
      </c>
      <c r="C31" s="11" t="s">
        <v>45</v>
      </c>
      <c r="D31" s="12" t="s">
        <v>50</v>
      </c>
      <c r="E31" s="15"/>
    </row>
    <row r="32" spans="1:6" ht="78.75" x14ac:dyDescent="0.25">
      <c r="A32" s="43">
        <f t="shared" si="0"/>
        <v>7</v>
      </c>
      <c r="B32" s="10" t="s">
        <v>51</v>
      </c>
      <c r="C32" s="11" t="s">
        <v>45</v>
      </c>
      <c r="D32" s="12" t="s">
        <v>52</v>
      </c>
      <c r="E32" s="15">
        <v>0</v>
      </c>
    </row>
    <row r="33" spans="1:6" ht="75" x14ac:dyDescent="0.25">
      <c r="A33" s="43">
        <f t="shared" si="0"/>
        <v>8</v>
      </c>
      <c r="B33" s="10" t="s">
        <v>15</v>
      </c>
      <c r="C33" s="11" t="s">
        <v>53</v>
      </c>
      <c r="D33" s="12" t="s">
        <v>54</v>
      </c>
      <c r="E33" s="15">
        <v>0</v>
      </c>
    </row>
    <row r="34" spans="1:6" ht="47.25" x14ac:dyDescent="0.25">
      <c r="A34" s="43">
        <f t="shared" si="0"/>
        <v>9</v>
      </c>
      <c r="B34" s="10" t="s">
        <v>18</v>
      </c>
      <c r="C34" s="11" t="s">
        <v>55</v>
      </c>
      <c r="D34" s="12" t="s">
        <v>56</v>
      </c>
      <c r="E34" s="15">
        <v>0</v>
      </c>
    </row>
    <row r="35" spans="1:6" ht="47.25" x14ac:dyDescent="0.25">
      <c r="A35" s="43">
        <f t="shared" si="0"/>
        <v>10</v>
      </c>
      <c r="B35" s="10" t="s">
        <v>57</v>
      </c>
      <c r="C35" s="11" t="s">
        <v>58</v>
      </c>
      <c r="D35" s="12" t="s">
        <v>59</v>
      </c>
      <c r="E35" s="15">
        <v>0</v>
      </c>
    </row>
    <row r="36" spans="1:6" ht="47.25" x14ac:dyDescent="0.25">
      <c r="A36" s="43">
        <f t="shared" si="0"/>
        <v>11</v>
      </c>
      <c r="B36" s="10" t="s">
        <v>21</v>
      </c>
      <c r="C36" s="11" t="s">
        <v>60</v>
      </c>
      <c r="D36" s="12" t="s">
        <v>61</v>
      </c>
      <c r="E36" s="15">
        <v>0</v>
      </c>
    </row>
    <row r="37" spans="1:6" ht="105" x14ac:dyDescent="0.25">
      <c r="A37" s="43">
        <f t="shared" si="0"/>
        <v>12</v>
      </c>
      <c r="B37" s="10" t="s">
        <v>62</v>
      </c>
      <c r="C37" s="11" t="s">
        <v>63</v>
      </c>
      <c r="D37" s="12" t="s">
        <v>64</v>
      </c>
      <c r="E37" s="15">
        <v>0</v>
      </c>
    </row>
    <row r="38" spans="1:6" ht="45" x14ac:dyDescent="0.25">
      <c r="A38" s="43">
        <f t="shared" si="0"/>
        <v>13</v>
      </c>
      <c r="B38" s="10" t="s">
        <v>65</v>
      </c>
      <c r="C38" s="11" t="s">
        <v>66</v>
      </c>
      <c r="D38" s="12" t="s">
        <v>67</v>
      </c>
      <c r="E38" s="15">
        <v>0</v>
      </c>
    </row>
    <row r="39" spans="1:6" ht="75" x14ac:dyDescent="0.25">
      <c r="A39" s="43">
        <f t="shared" si="0"/>
        <v>14</v>
      </c>
      <c r="B39" s="10" t="s">
        <v>68</v>
      </c>
      <c r="C39" s="11" t="s">
        <v>69</v>
      </c>
      <c r="D39" s="12" t="s">
        <v>70</v>
      </c>
      <c r="E39" s="15"/>
    </row>
    <row r="40" spans="1:6" ht="47.25" x14ac:dyDescent="0.25">
      <c r="A40" s="43">
        <f t="shared" si="0"/>
        <v>15</v>
      </c>
      <c r="B40" s="10" t="s">
        <v>24</v>
      </c>
      <c r="C40" s="11" t="s">
        <v>25</v>
      </c>
      <c r="D40" s="12" t="s">
        <v>71</v>
      </c>
      <c r="E40" s="15">
        <v>0</v>
      </c>
    </row>
    <row r="41" spans="1:6" ht="60" x14ac:dyDescent="0.25">
      <c r="A41" s="43">
        <f t="shared" si="0"/>
        <v>16</v>
      </c>
      <c r="B41" s="10" t="s">
        <v>72</v>
      </c>
      <c r="C41" s="11" t="s">
        <v>73</v>
      </c>
      <c r="D41" s="12" t="s">
        <v>74</v>
      </c>
      <c r="E41" s="15">
        <v>6500</v>
      </c>
    </row>
    <row r="42" spans="1:6" ht="47.25" x14ac:dyDescent="0.25">
      <c r="A42" s="43">
        <f t="shared" si="0"/>
        <v>17</v>
      </c>
      <c r="B42" s="22" t="s">
        <v>75</v>
      </c>
      <c r="C42" s="23" t="s">
        <v>76</v>
      </c>
      <c r="D42" s="24" t="s">
        <v>77</v>
      </c>
      <c r="E42" s="15">
        <v>0</v>
      </c>
    </row>
    <row r="43" spans="1:6" ht="21" x14ac:dyDescent="0.25">
      <c r="A43" s="108" t="s">
        <v>106</v>
      </c>
      <c r="B43" s="109"/>
      <c r="C43" s="109"/>
      <c r="D43" s="109"/>
      <c r="E43" s="46">
        <f>SUM(E26:E42)</f>
        <v>6500</v>
      </c>
    </row>
    <row r="44" spans="1:6" ht="21" x14ac:dyDescent="0.25">
      <c r="A44" s="108" t="s">
        <v>107</v>
      </c>
      <c r="B44" s="109"/>
      <c r="C44" s="109"/>
      <c r="D44" s="109"/>
      <c r="E44" s="46">
        <v>6500</v>
      </c>
    </row>
    <row r="45" spans="1:6" ht="21" x14ac:dyDescent="0.25">
      <c r="A45" s="108" t="s">
        <v>110</v>
      </c>
      <c r="B45" s="109"/>
      <c r="C45" s="109"/>
      <c r="D45" s="109"/>
      <c r="E45" s="46">
        <f>E44</f>
        <v>6500</v>
      </c>
    </row>
    <row r="46" spans="1:6" ht="21" x14ac:dyDescent="0.25">
      <c r="A46" s="123" t="s">
        <v>108</v>
      </c>
      <c r="B46" s="124"/>
      <c r="C46" s="124"/>
      <c r="D46" s="124"/>
      <c r="E46" s="47">
        <f>E44-E43</f>
        <v>0</v>
      </c>
    </row>
    <row r="47" spans="1:6" ht="21" x14ac:dyDescent="0.25">
      <c r="A47" s="38"/>
      <c r="B47" s="6"/>
      <c r="C47" s="7"/>
      <c r="D47" s="8"/>
      <c r="E47" s="48"/>
    </row>
    <row r="48" spans="1:6" ht="23.25" x14ac:dyDescent="0.25">
      <c r="A48" s="130" t="s">
        <v>133</v>
      </c>
      <c r="B48" s="131"/>
      <c r="C48" s="131"/>
      <c r="D48" s="132"/>
      <c r="E48" s="46">
        <f>E45+E19</f>
        <v>30689.599999999999</v>
      </c>
      <c r="F48" s="84"/>
    </row>
    <row r="49" spans="1:5" ht="21" x14ac:dyDescent="0.25">
      <c r="A49" s="133" t="s">
        <v>134</v>
      </c>
      <c r="B49" s="134"/>
      <c r="C49" s="134"/>
      <c r="D49" s="134"/>
      <c r="E49" s="135"/>
    </row>
    <row r="50" spans="1:5" x14ac:dyDescent="0.25">
      <c r="A50" s="136" t="s">
        <v>78</v>
      </c>
      <c r="B50" s="137"/>
      <c r="C50" s="101" t="s">
        <v>79</v>
      </c>
      <c r="D50" s="104" t="s">
        <v>102</v>
      </c>
      <c r="E50" s="106">
        <v>29500.93</v>
      </c>
    </row>
    <row r="51" spans="1:5" x14ac:dyDescent="0.25">
      <c r="A51" s="138"/>
      <c r="B51" s="139"/>
      <c r="C51" s="102"/>
      <c r="D51" s="105"/>
      <c r="E51" s="107"/>
    </row>
    <row r="52" spans="1:5" ht="30.75" thickBot="1" x14ac:dyDescent="0.3">
      <c r="A52" s="140"/>
      <c r="B52" s="141"/>
      <c r="C52" s="103"/>
      <c r="D52" s="62" t="s">
        <v>80</v>
      </c>
      <c r="E52" s="63">
        <f>E46+E20</f>
        <v>0</v>
      </c>
    </row>
    <row r="53" spans="1:5" ht="21" x14ac:dyDescent="0.25">
      <c r="A53" s="127" t="s">
        <v>135</v>
      </c>
      <c r="B53" s="128"/>
      <c r="C53" s="128"/>
      <c r="D53" s="128"/>
      <c r="E53" s="129"/>
    </row>
    <row r="54" spans="1:5" x14ac:dyDescent="0.25">
      <c r="A54" s="144" t="s">
        <v>100</v>
      </c>
      <c r="B54" s="145"/>
      <c r="C54" s="146"/>
      <c r="D54" s="12" t="s">
        <v>101</v>
      </c>
      <c r="E54" s="83"/>
    </row>
    <row r="55" spans="1:5" x14ac:dyDescent="0.25">
      <c r="A55" s="144" t="s">
        <v>138</v>
      </c>
      <c r="B55" s="145"/>
      <c r="C55" s="145"/>
      <c r="D55" s="12" t="s">
        <v>101</v>
      </c>
      <c r="E55" s="83">
        <v>1188.67</v>
      </c>
    </row>
    <row r="56" spans="1:5" ht="23.25" x14ac:dyDescent="0.25">
      <c r="A56" s="130" t="s">
        <v>137</v>
      </c>
      <c r="B56" s="131"/>
      <c r="C56" s="131"/>
      <c r="D56" s="132"/>
      <c r="E56" s="46">
        <v>30689.599999999999</v>
      </c>
    </row>
    <row r="57" spans="1:5" x14ac:dyDescent="0.25">
      <c r="A57" s="58"/>
      <c r="B57" s="39"/>
      <c r="C57" s="25"/>
      <c r="D57" s="26"/>
      <c r="E57" s="59"/>
    </row>
    <row r="58" spans="1:5" x14ac:dyDescent="0.25">
      <c r="A58" s="58"/>
      <c r="B58" s="39"/>
      <c r="C58" s="25"/>
      <c r="D58" s="26"/>
      <c r="E58" s="59"/>
    </row>
    <row r="59" spans="1:5" x14ac:dyDescent="0.25">
      <c r="A59" s="58"/>
      <c r="B59" s="39"/>
      <c r="C59" s="25"/>
      <c r="D59" s="26"/>
      <c r="E59" s="59"/>
    </row>
    <row r="60" spans="1:5" x14ac:dyDescent="0.25">
      <c r="A60" s="58"/>
      <c r="B60" s="39"/>
      <c r="C60" s="25"/>
      <c r="D60" s="26"/>
      <c r="E60" s="59"/>
    </row>
    <row r="61" spans="1:5" x14ac:dyDescent="0.25">
      <c r="A61" s="58"/>
      <c r="B61" s="39"/>
      <c r="C61" s="25"/>
      <c r="D61" s="26"/>
      <c r="E61" s="59"/>
    </row>
    <row r="62" spans="1:5" ht="15.75" thickBot="1" x14ac:dyDescent="0.3">
      <c r="A62" s="58"/>
      <c r="B62" s="39"/>
      <c r="C62" s="25"/>
      <c r="D62" s="26"/>
      <c r="E62" s="59"/>
    </row>
    <row r="63" spans="1:5" ht="18.75" x14ac:dyDescent="0.25">
      <c r="A63" s="60"/>
      <c r="B63" s="98" t="s">
        <v>118</v>
      </c>
      <c r="C63" s="99"/>
      <c r="D63" s="99"/>
      <c r="E63" s="100"/>
    </row>
    <row r="64" spans="1:5" ht="31.5" x14ac:dyDescent="0.25">
      <c r="A64" s="49"/>
      <c r="B64" s="9" t="s">
        <v>2</v>
      </c>
      <c r="C64" s="9" t="s">
        <v>3</v>
      </c>
      <c r="D64" s="9"/>
      <c r="E64" s="50" t="s">
        <v>5</v>
      </c>
    </row>
    <row r="65" spans="1:6" ht="31.5" x14ac:dyDescent="0.25">
      <c r="A65" s="110">
        <v>2016</v>
      </c>
      <c r="B65" s="10" t="s">
        <v>81</v>
      </c>
      <c r="C65" s="142" t="s">
        <v>82</v>
      </c>
      <c r="D65" s="143"/>
      <c r="E65" s="44">
        <v>8764.56</v>
      </c>
    </row>
    <row r="66" spans="1:6" ht="31.5" x14ac:dyDescent="0.25">
      <c r="A66" s="111"/>
      <c r="B66" s="10" t="s">
        <v>81</v>
      </c>
      <c r="C66" s="142" t="s">
        <v>83</v>
      </c>
      <c r="D66" s="143"/>
      <c r="E66" s="44">
        <v>2191.14</v>
      </c>
    </row>
    <row r="67" spans="1:6" ht="63" x14ac:dyDescent="0.25">
      <c r="A67" s="112"/>
      <c r="B67" s="10" t="s">
        <v>84</v>
      </c>
      <c r="C67" s="142" t="s">
        <v>85</v>
      </c>
      <c r="D67" s="143"/>
      <c r="E67" s="15"/>
    </row>
    <row r="68" spans="1:6" s="17" customFormat="1" ht="15.75" x14ac:dyDescent="0.25">
      <c r="A68" s="57"/>
      <c r="B68" s="113" t="s">
        <v>95</v>
      </c>
      <c r="C68" s="114"/>
      <c r="D68" s="115"/>
      <c r="E68" s="87">
        <f>E65+E66</f>
        <v>10955.699999999999</v>
      </c>
    </row>
    <row r="69" spans="1:6" ht="31.5" x14ac:dyDescent="0.25">
      <c r="A69" s="110">
        <v>2018</v>
      </c>
      <c r="B69" s="10" t="s">
        <v>81</v>
      </c>
      <c r="C69" s="142" t="s">
        <v>82</v>
      </c>
      <c r="D69" s="143"/>
      <c r="E69" s="15"/>
    </row>
    <row r="70" spans="1:6" ht="31.5" x14ac:dyDescent="0.25">
      <c r="A70" s="111"/>
      <c r="B70" s="10" t="s">
        <v>81</v>
      </c>
      <c r="C70" s="142" t="s">
        <v>83</v>
      </c>
      <c r="D70" s="143"/>
      <c r="E70" s="15"/>
    </row>
    <row r="71" spans="1:6" ht="63" x14ac:dyDescent="0.25">
      <c r="A71" s="112"/>
      <c r="B71" s="10" t="s">
        <v>84</v>
      </c>
      <c r="C71" s="142" t="s">
        <v>85</v>
      </c>
      <c r="D71" s="143"/>
      <c r="E71" s="15"/>
    </row>
    <row r="72" spans="1:6" ht="15.75" x14ac:dyDescent="0.25">
      <c r="A72" s="51"/>
      <c r="B72" s="116" t="s">
        <v>95</v>
      </c>
      <c r="C72" s="117"/>
      <c r="D72" s="118"/>
      <c r="E72" s="15"/>
    </row>
    <row r="73" spans="1:6" ht="21" x14ac:dyDescent="0.25">
      <c r="A73" s="52"/>
      <c r="B73" s="125" t="s">
        <v>117</v>
      </c>
      <c r="C73" s="109"/>
      <c r="D73" s="126"/>
      <c r="E73" s="53"/>
    </row>
    <row r="74" spans="1:6" x14ac:dyDescent="0.25">
      <c r="A74" s="38"/>
      <c r="B74" s="39"/>
      <c r="C74" s="25"/>
      <c r="D74" s="26"/>
      <c r="E74" s="40"/>
    </row>
    <row r="75" spans="1:6" ht="23.25" x14ac:dyDescent="0.25">
      <c r="A75" s="38"/>
      <c r="B75" s="119" t="s">
        <v>119</v>
      </c>
      <c r="C75" s="120"/>
      <c r="D75" s="120"/>
      <c r="E75" s="54">
        <v>41645.300000000003</v>
      </c>
      <c r="F75" s="88" t="s">
        <v>140</v>
      </c>
    </row>
    <row r="76" spans="1:6" x14ac:dyDescent="0.25">
      <c r="A76" s="38"/>
      <c r="B76" s="39"/>
      <c r="C76" s="25"/>
      <c r="D76" s="26"/>
      <c r="E76" s="40"/>
      <c r="F76" s="88"/>
    </row>
    <row r="77" spans="1:6" ht="24" thickBot="1" x14ac:dyDescent="0.3">
      <c r="A77" s="55"/>
      <c r="B77" s="89" t="s">
        <v>111</v>
      </c>
      <c r="C77" s="90"/>
      <c r="D77" s="90"/>
      <c r="E77" s="56">
        <v>40456.629999999997</v>
      </c>
      <c r="F77" s="88"/>
    </row>
    <row r="78" spans="1:6" x14ac:dyDescent="0.25">
      <c r="F78" s="88"/>
    </row>
  </sheetData>
  <mergeCells count="38">
    <mergeCell ref="F17:F20"/>
    <mergeCell ref="A46:D46"/>
    <mergeCell ref="B73:D73"/>
    <mergeCell ref="A53:E53"/>
    <mergeCell ref="A48:D48"/>
    <mergeCell ref="A49:E49"/>
    <mergeCell ref="A50:B52"/>
    <mergeCell ref="C65:D65"/>
    <mergeCell ref="C66:D66"/>
    <mergeCell ref="C67:D67"/>
    <mergeCell ref="C69:D69"/>
    <mergeCell ref="C70:D70"/>
    <mergeCell ref="C71:D71"/>
    <mergeCell ref="A54:C54"/>
    <mergeCell ref="A56:D56"/>
    <mergeCell ref="A55:C55"/>
    <mergeCell ref="B75:D75"/>
    <mergeCell ref="A19:D19"/>
    <mergeCell ref="A44:D44"/>
    <mergeCell ref="A45:D45"/>
    <mergeCell ref="A43:D43"/>
    <mergeCell ref="A20:D20"/>
    <mergeCell ref="F75:F78"/>
    <mergeCell ref="B77:D77"/>
    <mergeCell ref="B1:E1"/>
    <mergeCell ref="B2:E2"/>
    <mergeCell ref="B4:E4"/>
    <mergeCell ref="B24:E24"/>
    <mergeCell ref="B63:E63"/>
    <mergeCell ref="C50:C52"/>
    <mergeCell ref="D50:D51"/>
    <mergeCell ref="E50:E51"/>
    <mergeCell ref="A17:D17"/>
    <mergeCell ref="A18:D18"/>
    <mergeCell ref="A65:A67"/>
    <mergeCell ref="A69:A71"/>
    <mergeCell ref="B68:D68"/>
    <mergeCell ref="B72:D72"/>
  </mergeCells>
  <pageMargins left="0.7" right="0.7" top="0.75" bottom="0.75" header="0.3" footer="0.3"/>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28"/>
  <sheetViews>
    <sheetView tabSelected="1" topLeftCell="A29" workbookViewId="0">
      <selection activeCell="F25" sqref="F25"/>
    </sheetView>
  </sheetViews>
  <sheetFormatPr defaultRowHeight="32.25" customHeight="1" x14ac:dyDescent="0.25"/>
  <cols>
    <col min="1" max="1" width="5.7109375" customWidth="1"/>
    <col min="2" max="2" width="62.85546875" customWidth="1"/>
    <col min="3" max="4" width="20.42578125" hidden="1" customWidth="1"/>
    <col min="5" max="5" width="29" customWidth="1"/>
    <col min="6" max="6" width="19.42578125" bestFit="1" customWidth="1"/>
  </cols>
  <sheetData>
    <row r="1" spans="2:11" ht="32.25" customHeight="1" x14ac:dyDescent="0.25">
      <c r="B1" s="149" t="s">
        <v>86</v>
      </c>
      <c r="C1" s="147"/>
      <c r="D1" s="147"/>
      <c r="E1" s="99"/>
      <c r="F1" s="100"/>
    </row>
    <row r="2" spans="2:11" ht="32.25" customHeight="1" x14ac:dyDescent="0.25">
      <c r="B2" s="70" t="s">
        <v>87</v>
      </c>
      <c r="C2" s="31"/>
      <c r="D2" s="31"/>
      <c r="E2" s="27"/>
      <c r="F2" s="14" t="s">
        <v>88</v>
      </c>
    </row>
    <row r="3" spans="2:11" ht="32.25" customHeight="1" x14ac:dyDescent="0.25">
      <c r="B3" s="85" t="s">
        <v>103</v>
      </c>
      <c r="C3" s="80" t="s">
        <v>129</v>
      </c>
      <c r="D3" s="80" t="s">
        <v>130</v>
      </c>
      <c r="E3" s="81"/>
      <c r="F3" s="86">
        <f>'Costituzione fondo 2018'!E56</f>
        <v>30689.599999999999</v>
      </c>
    </row>
    <row r="4" spans="2:11" ht="32.25" customHeight="1" x14ac:dyDescent="0.25">
      <c r="B4" s="71" t="s">
        <v>89</v>
      </c>
      <c r="C4" s="13"/>
      <c r="D4" s="13"/>
      <c r="E4" s="28">
        <f t="shared" ref="E4:E11" si="0">F4/F$11</f>
        <v>0.18268685034134952</v>
      </c>
      <c r="F4" s="15">
        <v>3605.04</v>
      </c>
    </row>
    <row r="5" spans="2:11" ht="32.25" customHeight="1" x14ac:dyDescent="0.25">
      <c r="B5" s="71" t="s">
        <v>127</v>
      </c>
      <c r="C5" s="13"/>
      <c r="D5" s="13"/>
      <c r="E5" s="28">
        <f t="shared" si="0"/>
        <v>0.67607219015032349</v>
      </c>
      <c r="F5" s="15">
        <v>13341.23</v>
      </c>
    </row>
    <row r="6" spans="2:11" ht="32.25" hidden="1" customHeight="1" x14ac:dyDescent="0.25">
      <c r="B6" s="71" t="s">
        <v>115</v>
      </c>
      <c r="C6" s="13"/>
      <c r="D6" s="13"/>
      <c r="E6" s="28">
        <f t="shared" si="0"/>
        <v>0</v>
      </c>
      <c r="F6" s="15"/>
      <c r="G6">
        <v>-11020.47</v>
      </c>
      <c r="H6" s="148" t="s">
        <v>128</v>
      </c>
      <c r="I6" s="148"/>
      <c r="J6" s="148"/>
      <c r="K6" s="148"/>
    </row>
    <row r="7" spans="2:11" ht="32.25" hidden="1" customHeight="1" x14ac:dyDescent="0.25">
      <c r="B7" s="71" t="s">
        <v>116</v>
      </c>
      <c r="C7" s="13"/>
      <c r="D7" s="13"/>
      <c r="E7" s="28">
        <f t="shared" si="0"/>
        <v>0</v>
      </c>
      <c r="F7" s="15"/>
      <c r="G7">
        <v>-2610.39</v>
      </c>
      <c r="H7" s="148"/>
      <c r="I7" s="148"/>
      <c r="J7" s="148"/>
      <c r="K7" s="148"/>
    </row>
    <row r="8" spans="2:11" ht="32.25" customHeight="1" x14ac:dyDescent="0.25">
      <c r="B8" s="71" t="s">
        <v>90</v>
      </c>
      <c r="C8" s="13"/>
      <c r="D8" s="13"/>
      <c r="E8" s="28">
        <f t="shared" si="0"/>
        <v>0</v>
      </c>
      <c r="F8" s="15">
        <v>0</v>
      </c>
    </row>
    <row r="9" spans="2:11" ht="32.25" customHeight="1" x14ac:dyDescent="0.25">
      <c r="B9" s="71" t="s">
        <v>91</v>
      </c>
      <c r="C9" s="13"/>
      <c r="D9" s="13"/>
      <c r="E9" s="28">
        <f t="shared" si="0"/>
        <v>0</v>
      </c>
      <c r="F9" s="15">
        <v>0</v>
      </c>
    </row>
    <row r="10" spans="2:11" ht="32.25" customHeight="1" x14ac:dyDescent="0.25">
      <c r="B10" s="71" t="s">
        <v>98</v>
      </c>
      <c r="C10" s="13"/>
      <c r="D10" s="13"/>
      <c r="E10" s="28">
        <f t="shared" si="0"/>
        <v>0.14124095950832699</v>
      </c>
      <c r="F10" s="15">
        <v>2787.17</v>
      </c>
    </row>
    <row r="11" spans="2:11" ht="32.25" customHeight="1" x14ac:dyDescent="0.25">
      <c r="B11" s="71" t="s">
        <v>132</v>
      </c>
      <c r="C11" s="13"/>
      <c r="D11" s="13"/>
      <c r="E11" s="28">
        <f t="shared" si="0"/>
        <v>1</v>
      </c>
      <c r="F11" s="44">
        <f>F10+F5+F4</f>
        <v>19733.439999999999</v>
      </c>
    </row>
    <row r="12" spans="2:11" ht="32.25" customHeight="1" thickBot="1" x14ac:dyDescent="0.3">
      <c r="B12" s="72" t="s">
        <v>92</v>
      </c>
      <c r="C12" s="33"/>
      <c r="D12" s="33"/>
      <c r="E12" s="29"/>
      <c r="F12" s="16">
        <f>F3-F4-F5-F8-F10-F9-F6-F7</f>
        <v>10956.159999999998</v>
      </c>
    </row>
    <row r="13" spans="2:11" ht="32.25" customHeight="1" thickBot="1" x14ac:dyDescent="0.3">
      <c r="B13" s="73"/>
      <c r="C13" s="65"/>
      <c r="D13" s="65"/>
      <c r="E13" s="36"/>
      <c r="F13" s="35"/>
    </row>
    <row r="14" spans="2:11" ht="32.25" customHeight="1" x14ac:dyDescent="0.25">
      <c r="B14" s="149" t="s">
        <v>93</v>
      </c>
      <c r="C14" s="147"/>
      <c r="D14" s="147"/>
      <c r="E14" s="99"/>
      <c r="F14" s="100"/>
    </row>
    <row r="15" spans="2:11" ht="32.25" customHeight="1" x14ac:dyDescent="0.25">
      <c r="B15" s="70" t="s">
        <v>87</v>
      </c>
      <c r="C15" s="31"/>
      <c r="D15" s="31"/>
      <c r="E15" s="76" t="s">
        <v>114</v>
      </c>
      <c r="F15" s="14" t="s">
        <v>94</v>
      </c>
    </row>
    <row r="16" spans="2:11" ht="32.25" customHeight="1" x14ac:dyDescent="0.25">
      <c r="B16" s="71" t="s">
        <v>120</v>
      </c>
      <c r="C16" s="32"/>
      <c r="D16" s="32"/>
      <c r="E16" s="77">
        <f t="shared" ref="E16:E27" si="1">F16/F$12</f>
        <v>0.13690928208423392</v>
      </c>
      <c r="F16" s="15">
        <v>1500</v>
      </c>
    </row>
    <row r="17" spans="1:6" ht="32.25" customHeight="1" x14ac:dyDescent="0.25">
      <c r="B17" s="71" t="s">
        <v>121</v>
      </c>
      <c r="C17" s="32"/>
      <c r="D17" s="32"/>
      <c r="E17" s="77">
        <f t="shared" si="1"/>
        <v>0</v>
      </c>
      <c r="F17" s="15"/>
    </row>
    <row r="18" spans="1:6" ht="32.25" customHeight="1" x14ac:dyDescent="0.25">
      <c r="B18" s="71" t="s">
        <v>122</v>
      </c>
      <c r="C18" s="32"/>
      <c r="D18" s="32"/>
      <c r="E18" s="77">
        <f t="shared" si="1"/>
        <v>0.209927565862492</v>
      </c>
      <c r="F18" s="15">
        <v>2300</v>
      </c>
    </row>
    <row r="19" spans="1:6" ht="32.25" customHeight="1" x14ac:dyDescent="0.25">
      <c r="B19" s="71" t="s">
        <v>123</v>
      </c>
      <c r="C19" s="32"/>
      <c r="D19" s="32"/>
      <c r="E19" s="77">
        <f t="shared" si="1"/>
        <v>0</v>
      </c>
      <c r="F19" s="15"/>
    </row>
    <row r="20" spans="1:6" ht="32.25" customHeight="1" x14ac:dyDescent="0.25">
      <c r="B20" s="71" t="s">
        <v>124</v>
      </c>
      <c r="C20" s="34"/>
      <c r="D20" s="34"/>
      <c r="E20" s="77">
        <f t="shared" si="1"/>
        <v>0</v>
      </c>
      <c r="F20" s="15"/>
    </row>
    <row r="21" spans="1:6" ht="32.25" customHeight="1" x14ac:dyDescent="0.25">
      <c r="B21" s="71" t="s">
        <v>141</v>
      </c>
      <c r="C21" s="34"/>
      <c r="D21" s="34"/>
      <c r="E21" s="77">
        <f t="shared" si="1"/>
        <v>0.41072784625270176</v>
      </c>
      <c r="F21" s="15">
        <v>4500</v>
      </c>
    </row>
    <row r="22" spans="1:6" ht="32.25" customHeight="1" x14ac:dyDescent="0.25">
      <c r="B22" s="71"/>
      <c r="C22" s="32"/>
      <c r="D22" s="32"/>
      <c r="E22" s="77"/>
      <c r="F22" s="15"/>
    </row>
    <row r="23" spans="1:6" ht="32.25" customHeight="1" x14ac:dyDescent="0.25">
      <c r="B23" s="71" t="s">
        <v>125</v>
      </c>
      <c r="C23" s="32"/>
      <c r="D23" s="32"/>
      <c r="E23" s="77">
        <f t="shared" si="1"/>
        <v>0</v>
      </c>
      <c r="F23" s="15"/>
    </row>
    <row r="24" spans="1:6" ht="32.25" customHeight="1" x14ac:dyDescent="0.25">
      <c r="B24" s="71" t="s">
        <v>136</v>
      </c>
      <c r="C24" s="32"/>
      <c r="D24" s="32"/>
      <c r="E24" s="77">
        <f t="shared" si="1"/>
        <v>0</v>
      </c>
      <c r="F24" s="15">
        <f>'Costituzione fondo 2018'!E26</f>
        <v>0</v>
      </c>
    </row>
    <row r="25" spans="1:6" ht="32.25" customHeight="1" x14ac:dyDescent="0.25">
      <c r="B25" s="71" t="s">
        <v>131</v>
      </c>
      <c r="C25" s="32"/>
      <c r="D25" s="32"/>
      <c r="E25" s="77">
        <f t="shared" si="1"/>
        <v>0</v>
      </c>
      <c r="F25" s="15"/>
    </row>
    <row r="26" spans="1:6" ht="32.25" customHeight="1" x14ac:dyDescent="0.25">
      <c r="B26" s="71" t="s">
        <v>126</v>
      </c>
      <c r="C26" s="32"/>
      <c r="D26" s="32"/>
      <c r="E26" s="77">
        <f t="shared" si="1"/>
        <v>0</v>
      </c>
      <c r="F26" s="15"/>
    </row>
    <row r="27" spans="1:6" ht="32.25" customHeight="1" thickBot="1" x14ac:dyDescent="0.3">
      <c r="B27" s="78" t="s">
        <v>112</v>
      </c>
      <c r="C27" s="66"/>
      <c r="D27" s="66"/>
      <c r="E27" s="79">
        <f t="shared" si="1"/>
        <v>0.75756469419942762</v>
      </c>
      <c r="F27" s="82">
        <f>SUM(F16:F26)</f>
        <v>8300</v>
      </c>
    </row>
    <row r="28" spans="1:6" ht="32.25" customHeight="1" thickBot="1" x14ac:dyDescent="0.3">
      <c r="A28" s="74"/>
      <c r="B28" s="75" t="s">
        <v>113</v>
      </c>
      <c r="C28" s="69"/>
      <c r="D28" s="69"/>
      <c r="E28" s="67">
        <f>F28/F$12</f>
        <v>0.24243530580057232</v>
      </c>
      <c r="F28" s="68">
        <f>F12-F27</f>
        <v>2656.159999999998</v>
      </c>
    </row>
  </sheetData>
  <mergeCells count="3">
    <mergeCell ref="H6:K7"/>
    <mergeCell ref="B1:F1"/>
    <mergeCell ref="B14:F14"/>
  </mergeCells>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Costituzione fondo 2018</vt:lpstr>
      <vt:lpstr>Utilizzo fondo defnitivo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Tiraboschi</dc:creator>
  <cp:lastModifiedBy>Fabrizio Orizio</cp:lastModifiedBy>
  <cp:lastPrinted>2018-12-28T13:21:47Z</cp:lastPrinted>
  <dcterms:created xsi:type="dcterms:W3CDTF">2018-10-18T14:55:56Z</dcterms:created>
  <dcterms:modified xsi:type="dcterms:W3CDTF">2019-01-07T10:43:17Z</dcterms:modified>
</cp:coreProperties>
</file>